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<sst xmlns="http://schemas.openxmlformats.org/spreadsheetml/2006/main" count="72" uniqueCount="58">
  <si>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Engine Description</t>
  </si>
  <si>
    <t>Part No.</t>
  </si>
  <si>
    <t>B/E Dia</t>
  </si>
  <si>
    <t xml:space="preserve">G/Pin Dia </t>
  </si>
  <si>
    <t>Centres</t>
  </si>
  <si>
    <t>B/E Width</t>
  </si>
  <si>
    <t>S/E Width</t>
  </si>
  <si>
    <t>Bolt Size</t>
  </si>
  <si>
    <t>Weight (g)</t>
  </si>
  <si>
    <t>Qty in Set</t>
  </si>
  <si>
    <t>Kit Weight (Kg)</t>
  </si>
  <si>
    <t>Retail per rod without Tax</t>
  </si>
  <si>
    <t>Trade per rod</t>
  </si>
  <si>
    <t>3/8 UNF</t>
  </si>
  <si>
    <t>ARROW 170</t>
  </si>
  <si>
    <t>ARROW 171</t>
  </si>
  <si>
    <t>ARROW 175</t>
  </si>
  <si>
    <t>ARROW 178</t>
  </si>
  <si>
    <t>7/16 UNF</t>
  </si>
  <si>
    <t>ARROW 183</t>
  </si>
  <si>
    <t>ARROW 186</t>
  </si>
  <si>
    <t>ARROW 187</t>
  </si>
  <si>
    <t>ARROW 208</t>
  </si>
  <si>
    <t>ARROW 209</t>
  </si>
  <si>
    <t>ARROW 209B</t>
  </si>
  <si>
    <t>ARROW 210</t>
  </si>
  <si>
    <t>20.900 Tapered</t>
  </si>
  <si>
    <t>ARROW 215</t>
  </si>
  <si>
    <t>ARROW C005</t>
  </si>
  <si>
    <t>CA RETAIL PRICE INC VAT PER KIT</t>
  </si>
  <si>
    <t>CA RETAIL PRICE INC VAT EACH ROD</t>
  </si>
  <si>
    <t>shipping</t>
  </si>
  <si>
    <t>S14</t>
  </si>
  <si>
    <t>M52TU24V</t>
  </si>
  <si>
    <t>M52/M54</t>
  </si>
  <si>
    <t>M3E46/S54</t>
  </si>
  <si>
    <t>M3E36/S50</t>
  </si>
  <si>
    <t>M60/M62</t>
  </si>
  <si>
    <t>M523.2ltr</t>
  </si>
  <si>
    <t>S62B50-E39M5V8</t>
  </si>
  <si>
    <t>S65B40E90M3V8</t>
  </si>
  <si>
    <t>S85B50E60M5V10</t>
  </si>
  <si>
    <t>N54B30</t>
  </si>
  <si>
    <t>N55</t>
  </si>
  <si>
    <t>M10</t>
  </si>
  <si>
    <t>M30</t>
  </si>
  <si>
    <t>US Retail per rod without Tax</t>
  </si>
  <si>
    <t>US shipping</t>
  </si>
  <si>
    <t>M20</t>
  </si>
  <si>
    <t>ARRCRM20 (v)</t>
  </si>
  <si>
    <t>M42 / M44</t>
  </si>
  <si>
    <t>ARRCRM44 (v)</t>
  </si>
  <si>
    <t>M50</t>
  </si>
  <si>
    <t>ARRCRM50 (v)</t>
  </si>
  <si>
    <t>S38</t>
  </si>
  <si>
    <t>ARRCRS38b36 (v)</t>
  </si>
  <si>
    <t>S50 / S52 (US)</t>
  </si>
  <si>
    <t>ARRCRS52 (v)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</si>
</sst>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;\-&quot;£&quot;#,##0.0"/>
    <numFmt numFmtId="166" formatCode="[$$-409]#,##0.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BA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 style="thick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5" fontId="3" fillId="0" borderId="10" xfId="0" applyNumberFormat="1" applyFont="1" applyFill="1" applyBorder="1" applyAlignment="1" applyProtection="1">
      <alignment horizontal="center" vertical="center" wrapText="1"/>
      <protection/>
    </xf>
    <xf numFmtId="5" fontId="3" fillId="0" borderId="10" xfId="0" applyNumberFormat="1" applyFont="1" applyFill="1" applyBorder="1" applyAlignment="1">
      <alignment horizontal="center" vertical="center"/>
    </xf>
    <xf numFmtId="5" fontId="3" fillId="0" borderId="11" xfId="0" applyNumberFormat="1" applyFont="1" applyFill="1" applyBorder="1" applyAlignment="1" applyProtection="1">
      <alignment horizontal="center" vertical="center" wrapText="1"/>
      <protection/>
    </xf>
    <xf numFmtId="5" fontId="3" fillId="0" borderId="11" xfId="0" applyNumberFormat="1" applyFont="1" applyFill="1" applyBorder="1" applyAlignment="1">
      <alignment horizontal="center" vertical="center"/>
    </xf>
    <xf numFmtId="5" fontId="3" fillId="0" borderId="12" xfId="0" applyNumberFormat="1" applyFont="1" applyFill="1" applyBorder="1" applyAlignment="1" applyProtection="1">
      <alignment horizontal="center" vertical="center" wrapText="1"/>
      <protection/>
    </xf>
    <xf numFmtId="5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3"/>
    </xf>
    <xf numFmtId="0" fontId="3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5" fontId="3" fillId="0" borderId="14" xfId="0" applyNumberFormat="1" applyFont="1" applyFill="1" applyBorder="1" applyAlignment="1">
      <alignment horizontal="center" vertical="center"/>
    </xf>
    <xf numFmtId="5" fontId="3" fillId="0" borderId="15" xfId="0" applyNumberFormat="1" applyFont="1" applyFill="1" applyBorder="1" applyAlignment="1">
      <alignment horizontal="center" vertical="center"/>
    </xf>
    <xf numFmtId="5" fontId="3" fillId="0" borderId="16" xfId="0" applyNumberFormat="1" applyFont="1" applyFill="1" applyBorder="1" applyAlignment="1">
      <alignment horizontal="center" vertical="center"/>
    </xf>
    <xf numFmtId="7" fontId="4" fillId="33" borderId="17" xfId="0" applyNumberFormat="1" applyFont="1" applyFill="1" applyBorder="1" applyAlignment="1">
      <alignment horizontal="center" vertical="center"/>
    </xf>
    <xf numFmtId="7" fontId="4" fillId="34" borderId="17" xfId="0" applyNumberFormat="1" applyFont="1" applyFill="1" applyBorder="1" applyAlignment="1">
      <alignment horizontal="center" vertical="center"/>
    </xf>
    <xf numFmtId="7" fontId="4" fillId="33" borderId="18" xfId="0" applyNumberFormat="1" applyFont="1" applyFill="1" applyBorder="1" applyAlignment="1">
      <alignment horizontal="center" vertical="center"/>
    </xf>
    <xf numFmtId="7" fontId="4" fillId="34" borderId="18" xfId="0" applyNumberFormat="1" applyFont="1" applyFill="1" applyBorder="1" applyAlignment="1">
      <alignment horizontal="center" vertical="center"/>
    </xf>
    <xf numFmtId="7" fontId="4" fillId="33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3"/>
    </xf>
    <xf numFmtId="0" fontId="3" fillId="0" borderId="24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18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18" borderId="31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3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 indent="3"/>
      <protection/>
    </xf>
    <xf numFmtId="164" fontId="6" fillId="0" borderId="34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5" fontId="3" fillId="0" borderId="35" xfId="0" applyNumberFormat="1" applyFont="1" applyFill="1" applyBorder="1" applyAlignment="1">
      <alignment horizontal="center" vertical="center"/>
    </xf>
    <xf numFmtId="7" fontId="4" fillId="34" borderId="36" xfId="0" applyNumberFormat="1" applyFont="1" applyFill="1" applyBorder="1" applyAlignment="1">
      <alignment horizontal="center" vertical="center"/>
    </xf>
    <xf numFmtId="166" fontId="3" fillId="0" borderId="29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 applyProtection="1">
      <alignment horizontal="left" vertical="center" wrapText="1" indent="3"/>
      <protection/>
    </xf>
    <xf numFmtId="0" fontId="3" fillId="0" borderId="38" xfId="0" applyFont="1" applyFill="1" applyBorder="1" applyAlignment="1">
      <alignment horizontal="left" vertical="center" indent="1"/>
    </xf>
    <xf numFmtId="164" fontId="6" fillId="0" borderId="39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 applyProtection="1">
      <alignment horizontal="center" vertical="center" wrapText="1"/>
      <protection/>
    </xf>
    <xf numFmtId="5" fontId="3" fillId="0" borderId="37" xfId="0" applyNumberFormat="1" applyFont="1" applyFill="1" applyBorder="1" applyAlignment="1" applyProtection="1">
      <alignment horizontal="center" vertical="center" wrapText="1"/>
      <protection/>
    </xf>
    <xf numFmtId="5" fontId="3" fillId="0" borderId="37" xfId="0" applyNumberFormat="1" applyFont="1" applyFill="1" applyBorder="1" applyAlignment="1">
      <alignment horizontal="center" vertical="center"/>
    </xf>
    <xf numFmtId="166" fontId="3" fillId="0" borderId="37" xfId="0" applyNumberFormat="1" applyFont="1" applyFill="1" applyBorder="1" applyAlignment="1">
      <alignment horizontal="center" vertical="center"/>
    </xf>
    <xf numFmtId="166" fontId="2" fillId="0" borderId="40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166" fontId="3" fillId="0" borderId="35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219075</xdr:rowOff>
    </xdr:from>
    <xdr:to>
      <xdr:col>3</xdr:col>
      <xdr:colOff>180975</xdr:colOff>
      <xdr:row>1</xdr:row>
      <xdr:rowOff>1038225</xdr:rowOff>
    </xdr:to>
    <xdr:pic>
      <xdr:nvPicPr>
        <xdr:cNvPr id="1" name="Picture 14" descr="2005 Arro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0"/>
          <a:ext cx="3657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U22" sqref="U22"/>
    </sheetView>
  </sheetViews>
  <sheetFormatPr defaultColWidth="9.140625" defaultRowHeight="15"/>
  <cols>
    <col min="1" max="1" width="3.7109375" style="7" customWidth="1"/>
    <col min="2" max="2" width="33.28125" style="6" bestFit="1" customWidth="1"/>
    <col min="3" max="3" width="20.7109375" style="6" customWidth="1"/>
    <col min="4" max="4" width="9.140625" style="6" customWidth="1"/>
    <col min="5" max="5" width="5.7109375" style="6" customWidth="1"/>
    <col min="6" max="6" width="9.140625" style="6" customWidth="1"/>
    <col min="7" max="7" width="10.421875" style="6" customWidth="1"/>
    <col min="8" max="8" width="15.7109375" style="6" customWidth="1"/>
    <col min="9" max="9" width="12.7109375" style="6" customWidth="1"/>
    <col min="10" max="10" width="8.7109375" style="7" customWidth="1"/>
    <col min="11" max="11" width="5.7109375" style="6" customWidth="1"/>
    <col min="12" max="12" width="10.57421875" style="6" customWidth="1"/>
    <col min="13" max="13" width="13.28125" style="6" hidden="1" customWidth="1"/>
    <col min="14" max="15" width="11.140625" style="6" hidden="1" customWidth="1"/>
    <col min="16" max="16" width="13.421875" style="62" hidden="1" customWidth="1"/>
    <col min="17" max="17" width="11.140625" style="62" hidden="1" customWidth="1"/>
    <col min="18" max="18" width="14.7109375" style="6" customWidth="1"/>
    <col min="19" max="19" width="14.28125" style="6" customWidth="1"/>
    <col min="20" max="20" width="14.57421875" style="6" customWidth="1"/>
    <col min="21" max="253" width="8.8515625" style="7" customWidth="1"/>
    <col min="254" max="254" width="33.28125" style="7" bestFit="1" customWidth="1"/>
    <col min="255" max="255" width="16.57421875" style="7" customWidth="1"/>
    <col min="256" max="16384" width="9.140625" style="7" customWidth="1"/>
  </cols>
  <sheetData>
    <row r="2" spans="2:20" s="2" customFormat="1" ht="98.25" customHeight="1" thickBot="1">
      <c r="B2" s="77"/>
      <c r="C2" s="78"/>
      <c r="D2" s="78"/>
      <c r="E2" s="45"/>
      <c r="F2" s="45"/>
      <c r="G2" s="45"/>
      <c r="H2" s="45"/>
      <c r="I2" s="45"/>
      <c r="J2" s="46"/>
      <c r="K2" s="45"/>
      <c r="L2" s="45"/>
      <c r="M2" s="45"/>
      <c r="N2" s="45"/>
      <c r="O2" s="45"/>
      <c r="P2" s="59"/>
      <c r="Q2" s="59"/>
      <c r="R2" s="47"/>
      <c r="S2" s="48"/>
      <c r="T2" s="1"/>
    </row>
    <row r="3" spans="2:20" s="4" customFormat="1" ht="49.5" customHeight="1" thickBot="1" thickTop="1">
      <c r="B3" s="49" t="s">
        <v>0</v>
      </c>
      <c r="C3" s="43" t="s">
        <v>1</v>
      </c>
      <c r="D3" s="50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44" t="s">
        <v>11</v>
      </c>
      <c r="N3" s="44" t="s">
        <v>12</v>
      </c>
      <c r="O3" s="3" t="s">
        <v>31</v>
      </c>
      <c r="P3" s="44" t="s">
        <v>46</v>
      </c>
      <c r="Q3" s="73" t="s">
        <v>47</v>
      </c>
      <c r="R3" s="16" t="s">
        <v>29</v>
      </c>
      <c r="S3" s="17" t="s">
        <v>30</v>
      </c>
      <c r="T3" s="3"/>
    </row>
    <row r="4" spans="2:20" s="2" customFormat="1" ht="24.75" customHeight="1" thickTop="1">
      <c r="B4" s="37" t="s">
        <v>32</v>
      </c>
      <c r="C4" s="38" t="s">
        <v>14</v>
      </c>
      <c r="D4" s="39">
        <v>52.007</v>
      </c>
      <c r="E4" s="40">
        <v>22</v>
      </c>
      <c r="F4" s="40">
        <v>144</v>
      </c>
      <c r="G4" s="40">
        <v>23.925</v>
      </c>
      <c r="H4" s="40">
        <v>23.925</v>
      </c>
      <c r="I4" s="40" t="s">
        <v>13</v>
      </c>
      <c r="J4" s="41">
        <v>546</v>
      </c>
      <c r="K4" s="40">
        <v>4</v>
      </c>
      <c r="L4" s="42">
        <v>2.184</v>
      </c>
      <c r="M4" s="8">
        <v>230</v>
      </c>
      <c r="N4" s="9">
        <v>184</v>
      </c>
      <c r="O4" s="18">
        <v>15</v>
      </c>
      <c r="P4" s="60"/>
      <c r="Q4" s="74"/>
      <c r="R4" s="21">
        <f>(((M4*K4)*0.95)+O4)*1.2</f>
        <v>1066.8</v>
      </c>
      <c r="S4" s="22">
        <f>((M4*0.95)+O4)*1.2</f>
        <v>280.2</v>
      </c>
      <c r="T4" s="5"/>
    </row>
    <row r="5" spans="2:20" s="2" customFormat="1" ht="24.75" customHeight="1">
      <c r="B5" s="14" t="s">
        <v>33</v>
      </c>
      <c r="C5" s="34" t="s">
        <v>15</v>
      </c>
      <c r="D5" s="26">
        <v>48.006</v>
      </c>
      <c r="E5" s="27">
        <v>22</v>
      </c>
      <c r="F5" s="27">
        <v>140</v>
      </c>
      <c r="G5" s="27">
        <v>21.865</v>
      </c>
      <c r="H5" s="27">
        <v>21.865</v>
      </c>
      <c r="I5" s="27" t="s">
        <v>13</v>
      </c>
      <c r="J5" s="28">
        <v>523</v>
      </c>
      <c r="K5" s="27">
        <v>6</v>
      </c>
      <c r="L5" s="29">
        <v>3.138</v>
      </c>
      <c r="M5" s="10">
        <v>230</v>
      </c>
      <c r="N5" s="11">
        <v>184</v>
      </c>
      <c r="O5" s="19">
        <v>15</v>
      </c>
      <c r="P5" s="60"/>
      <c r="Q5" s="74"/>
      <c r="R5" s="23">
        <f aca="true" t="shared" si="0" ref="R5:R14">(((M5*K5)*0.95)+O5)*1.2</f>
        <v>1591.2</v>
      </c>
      <c r="S5" s="24">
        <f aca="true" t="shared" si="1" ref="S5:S14">((M5*0.95)+O5)*1.2</f>
        <v>280.2</v>
      </c>
      <c r="T5" s="5"/>
    </row>
    <row r="6" spans="2:20" s="2" customFormat="1" ht="24.75" customHeight="1">
      <c r="B6" s="14" t="s">
        <v>34</v>
      </c>
      <c r="C6" s="34" t="s">
        <v>16</v>
      </c>
      <c r="D6" s="26">
        <v>48.006</v>
      </c>
      <c r="E6" s="27">
        <v>22</v>
      </c>
      <c r="F6" s="27">
        <v>145</v>
      </c>
      <c r="G6" s="27">
        <v>21.865</v>
      </c>
      <c r="H6" s="27">
        <v>21.865</v>
      </c>
      <c r="I6" s="27" t="s">
        <v>13</v>
      </c>
      <c r="J6" s="28">
        <v>522</v>
      </c>
      <c r="K6" s="27">
        <v>6</v>
      </c>
      <c r="L6" s="29">
        <v>3.132</v>
      </c>
      <c r="M6" s="10">
        <v>230</v>
      </c>
      <c r="N6" s="11">
        <v>184</v>
      </c>
      <c r="O6" s="19">
        <v>15</v>
      </c>
      <c r="P6" s="60"/>
      <c r="Q6" s="74"/>
      <c r="R6" s="23">
        <f t="shared" si="0"/>
        <v>1591.2</v>
      </c>
      <c r="S6" s="24">
        <f t="shared" si="1"/>
        <v>280.2</v>
      </c>
      <c r="T6" s="5"/>
    </row>
    <row r="7" spans="2:20" s="2" customFormat="1" ht="24.75" customHeight="1">
      <c r="B7" s="14" t="s">
        <v>35</v>
      </c>
      <c r="C7" s="34" t="s">
        <v>17</v>
      </c>
      <c r="D7" s="26">
        <v>53.007</v>
      </c>
      <c r="E7" s="27">
        <v>21</v>
      </c>
      <c r="F7" s="27">
        <v>139</v>
      </c>
      <c r="G7" s="27">
        <v>19.825</v>
      </c>
      <c r="H7" s="27">
        <v>19.825</v>
      </c>
      <c r="I7" s="27" t="s">
        <v>18</v>
      </c>
      <c r="J7" s="28">
        <v>567</v>
      </c>
      <c r="K7" s="27">
        <v>6</v>
      </c>
      <c r="L7" s="29">
        <v>3.402</v>
      </c>
      <c r="M7" s="10">
        <v>230</v>
      </c>
      <c r="N7" s="11">
        <v>184</v>
      </c>
      <c r="O7" s="19">
        <v>15</v>
      </c>
      <c r="P7" s="60"/>
      <c r="Q7" s="74"/>
      <c r="R7" s="23">
        <f t="shared" si="0"/>
        <v>1591.2</v>
      </c>
      <c r="S7" s="24">
        <f t="shared" si="1"/>
        <v>280.2</v>
      </c>
      <c r="T7" s="5"/>
    </row>
    <row r="8" spans="2:20" s="2" customFormat="1" ht="24.75" customHeight="1">
      <c r="B8" s="14" t="s">
        <v>36</v>
      </c>
      <c r="C8" s="34" t="s">
        <v>19</v>
      </c>
      <c r="D8" s="26">
        <v>53.008</v>
      </c>
      <c r="E8" s="27">
        <v>21</v>
      </c>
      <c r="F8" s="27">
        <v>139</v>
      </c>
      <c r="G8" s="27">
        <v>21.825</v>
      </c>
      <c r="H8" s="27">
        <v>21.825</v>
      </c>
      <c r="I8" s="27" t="s">
        <v>18</v>
      </c>
      <c r="J8" s="28">
        <v>591</v>
      </c>
      <c r="K8" s="27">
        <v>6</v>
      </c>
      <c r="L8" s="29">
        <v>3.546</v>
      </c>
      <c r="M8" s="10">
        <v>230</v>
      </c>
      <c r="N8" s="11">
        <v>184</v>
      </c>
      <c r="O8" s="19">
        <v>15</v>
      </c>
      <c r="P8" s="60"/>
      <c r="Q8" s="74"/>
      <c r="R8" s="23">
        <f t="shared" si="0"/>
        <v>1591.2</v>
      </c>
      <c r="S8" s="24">
        <f t="shared" si="1"/>
        <v>280.2</v>
      </c>
      <c r="T8" s="5"/>
    </row>
    <row r="9" spans="2:20" s="2" customFormat="1" ht="24.75" customHeight="1">
      <c r="B9" s="14" t="s">
        <v>37</v>
      </c>
      <c r="C9" s="34" t="s">
        <v>20</v>
      </c>
      <c r="D9" s="26">
        <v>52.006</v>
      </c>
      <c r="E9" s="27">
        <v>22</v>
      </c>
      <c r="F9" s="27">
        <v>143</v>
      </c>
      <c r="G9" s="27">
        <v>20.825</v>
      </c>
      <c r="H9" s="27">
        <v>20.825</v>
      </c>
      <c r="I9" s="27" t="s">
        <v>13</v>
      </c>
      <c r="J9" s="28">
        <v>516</v>
      </c>
      <c r="K9" s="27">
        <v>8</v>
      </c>
      <c r="L9" s="29">
        <v>4.128</v>
      </c>
      <c r="M9" s="10">
        <v>230</v>
      </c>
      <c r="N9" s="11">
        <v>184</v>
      </c>
      <c r="O9" s="19">
        <v>15</v>
      </c>
      <c r="P9" s="60"/>
      <c r="Q9" s="74"/>
      <c r="R9" s="23">
        <f t="shared" si="0"/>
        <v>2115.6</v>
      </c>
      <c r="S9" s="24">
        <f t="shared" si="1"/>
        <v>280.2</v>
      </c>
      <c r="T9" s="5"/>
    </row>
    <row r="10" spans="2:20" s="2" customFormat="1" ht="24.75" customHeight="1">
      <c r="B10" s="14" t="s">
        <v>38</v>
      </c>
      <c r="C10" s="34" t="s">
        <v>21</v>
      </c>
      <c r="D10" s="26">
        <v>48.006</v>
      </c>
      <c r="E10" s="27">
        <v>22</v>
      </c>
      <c r="F10" s="27">
        <v>135</v>
      </c>
      <c r="G10" s="27">
        <v>21.865</v>
      </c>
      <c r="H10" s="27">
        <v>21.865</v>
      </c>
      <c r="I10" s="27" t="s">
        <v>13</v>
      </c>
      <c r="J10" s="28">
        <v>502</v>
      </c>
      <c r="K10" s="27">
        <v>6</v>
      </c>
      <c r="L10" s="29">
        <v>3.012</v>
      </c>
      <c r="M10" s="10">
        <v>230</v>
      </c>
      <c r="N10" s="11">
        <v>184</v>
      </c>
      <c r="O10" s="19">
        <v>15</v>
      </c>
      <c r="P10" s="60"/>
      <c r="Q10" s="74"/>
      <c r="R10" s="23">
        <f t="shared" si="0"/>
        <v>1591.2</v>
      </c>
      <c r="S10" s="24">
        <f t="shared" si="1"/>
        <v>280.2</v>
      </c>
      <c r="T10" s="5"/>
    </row>
    <row r="11" spans="2:20" s="2" customFormat="1" ht="24.75" customHeight="1">
      <c r="B11" s="15" t="s">
        <v>39</v>
      </c>
      <c r="C11" s="34" t="s">
        <v>22</v>
      </c>
      <c r="D11" s="30">
        <v>53.05</v>
      </c>
      <c r="E11" s="31">
        <v>22</v>
      </c>
      <c r="F11" s="32">
        <v>141.55</v>
      </c>
      <c r="G11" s="32">
        <v>20.9</v>
      </c>
      <c r="H11" s="32">
        <v>20.9</v>
      </c>
      <c r="I11" s="31" t="s">
        <v>13</v>
      </c>
      <c r="J11" s="27">
        <v>537</v>
      </c>
      <c r="K11" s="31">
        <v>8</v>
      </c>
      <c r="L11" s="29">
        <v>4.4</v>
      </c>
      <c r="M11" s="10">
        <v>230</v>
      </c>
      <c r="N11" s="11">
        <v>184</v>
      </c>
      <c r="O11" s="19">
        <v>15</v>
      </c>
      <c r="P11" s="60"/>
      <c r="Q11" s="74"/>
      <c r="R11" s="23">
        <f t="shared" si="0"/>
        <v>2115.6</v>
      </c>
      <c r="S11" s="24">
        <f t="shared" si="1"/>
        <v>280.2</v>
      </c>
      <c r="T11" s="5"/>
    </row>
    <row r="12" spans="2:20" s="2" customFormat="1" ht="24.75" customHeight="1">
      <c r="B12" s="15" t="s">
        <v>40</v>
      </c>
      <c r="C12" s="34" t="s">
        <v>23</v>
      </c>
      <c r="D12" s="30">
        <v>56.05</v>
      </c>
      <c r="E12" s="31">
        <v>21</v>
      </c>
      <c r="F12" s="32">
        <v>140.7</v>
      </c>
      <c r="G12" s="32">
        <v>18.4</v>
      </c>
      <c r="H12" s="32">
        <v>19.9</v>
      </c>
      <c r="I12" s="31" t="s">
        <v>13</v>
      </c>
      <c r="J12" s="27">
        <v>533</v>
      </c>
      <c r="K12" s="31">
        <v>8</v>
      </c>
      <c r="L12" s="29">
        <v>4.3</v>
      </c>
      <c r="M12" s="10">
        <v>250</v>
      </c>
      <c r="N12" s="11">
        <v>200</v>
      </c>
      <c r="O12" s="19">
        <v>15</v>
      </c>
      <c r="P12" s="60"/>
      <c r="Q12" s="74"/>
      <c r="R12" s="23">
        <f t="shared" si="0"/>
        <v>2298</v>
      </c>
      <c r="S12" s="24">
        <f t="shared" si="1"/>
        <v>303</v>
      </c>
      <c r="T12" s="5"/>
    </row>
    <row r="13" spans="2:20" s="2" customFormat="1" ht="24.75" customHeight="1">
      <c r="B13" s="15" t="s">
        <v>41</v>
      </c>
      <c r="C13" s="34" t="s">
        <v>24</v>
      </c>
      <c r="D13" s="30">
        <v>56.05</v>
      </c>
      <c r="E13" s="31">
        <v>21</v>
      </c>
      <c r="F13" s="32">
        <v>140.7</v>
      </c>
      <c r="G13" s="32">
        <v>18.4</v>
      </c>
      <c r="H13" s="32">
        <v>19.9</v>
      </c>
      <c r="I13" s="31" t="s">
        <v>13</v>
      </c>
      <c r="J13" s="27">
        <v>533</v>
      </c>
      <c r="K13" s="31">
        <v>10</v>
      </c>
      <c r="L13" s="29">
        <v>5.4</v>
      </c>
      <c r="M13" s="10">
        <v>250</v>
      </c>
      <c r="N13" s="11">
        <v>200</v>
      </c>
      <c r="O13" s="19">
        <v>15</v>
      </c>
      <c r="P13" s="60"/>
      <c r="Q13" s="74"/>
      <c r="R13" s="23">
        <f t="shared" si="0"/>
        <v>2868</v>
      </c>
      <c r="S13" s="24">
        <f t="shared" si="1"/>
        <v>303</v>
      </c>
      <c r="T13" s="5"/>
    </row>
    <row r="14" spans="2:20" s="2" customFormat="1" ht="24.75" customHeight="1">
      <c r="B14" s="15" t="s">
        <v>42</v>
      </c>
      <c r="C14" s="35" t="s">
        <v>25</v>
      </c>
      <c r="D14" s="30">
        <v>53.608</v>
      </c>
      <c r="E14" s="31">
        <v>22</v>
      </c>
      <c r="F14" s="32">
        <v>145.05</v>
      </c>
      <c r="G14" s="32">
        <v>20.9</v>
      </c>
      <c r="H14" s="32" t="s">
        <v>26</v>
      </c>
      <c r="I14" s="31" t="s">
        <v>13</v>
      </c>
      <c r="J14" s="27">
        <v>560</v>
      </c>
      <c r="K14" s="31">
        <v>6</v>
      </c>
      <c r="L14" s="29">
        <v>3.4</v>
      </c>
      <c r="M14" s="10">
        <v>250</v>
      </c>
      <c r="N14" s="11">
        <v>200</v>
      </c>
      <c r="O14" s="19">
        <v>15</v>
      </c>
      <c r="P14" s="60"/>
      <c r="Q14" s="74"/>
      <c r="R14" s="23">
        <f t="shared" si="0"/>
        <v>1728</v>
      </c>
      <c r="S14" s="24">
        <f t="shared" si="1"/>
        <v>303</v>
      </c>
      <c r="T14" s="5"/>
    </row>
    <row r="15" spans="2:20" s="2" customFormat="1" ht="24.75" customHeight="1">
      <c r="B15" s="15" t="s">
        <v>43</v>
      </c>
      <c r="C15" s="35" t="s">
        <v>27</v>
      </c>
      <c r="D15" s="30">
        <v>53.608</v>
      </c>
      <c r="E15" s="31">
        <v>22</v>
      </c>
      <c r="F15" s="32">
        <v>144.35</v>
      </c>
      <c r="G15" s="32">
        <v>20.9</v>
      </c>
      <c r="H15" s="32" t="s">
        <v>26</v>
      </c>
      <c r="I15" s="31" t="s">
        <v>13</v>
      </c>
      <c r="J15" s="27">
        <v>560</v>
      </c>
      <c r="K15" s="31">
        <v>6</v>
      </c>
      <c r="L15" s="29">
        <v>3.4</v>
      </c>
      <c r="M15" s="10">
        <v>250</v>
      </c>
      <c r="N15" s="11">
        <v>200</v>
      </c>
      <c r="O15" s="19">
        <v>15</v>
      </c>
      <c r="P15" s="60"/>
      <c r="Q15" s="74"/>
      <c r="R15" s="23">
        <f>(((M15*K15)*0.95)+O15)*1.2</f>
        <v>1728</v>
      </c>
      <c r="S15" s="24">
        <f>((M15*0.95)+O15)*1.2</f>
        <v>303</v>
      </c>
      <c r="T15" s="5"/>
    </row>
    <row r="16" spans="2:20" s="2" customFormat="1" ht="24.75" customHeight="1">
      <c r="B16" s="14" t="s">
        <v>44</v>
      </c>
      <c r="C16" s="35" t="s">
        <v>28</v>
      </c>
      <c r="D16" s="26">
        <v>52.007</v>
      </c>
      <c r="E16" s="27">
        <v>22</v>
      </c>
      <c r="F16" s="27">
        <v>135</v>
      </c>
      <c r="G16" s="27">
        <v>23.965</v>
      </c>
      <c r="H16" s="27">
        <v>23.965</v>
      </c>
      <c r="I16" s="27" t="s">
        <v>13</v>
      </c>
      <c r="J16" s="27">
        <v>560</v>
      </c>
      <c r="K16" s="27">
        <v>4</v>
      </c>
      <c r="L16" s="27">
        <v>2.5</v>
      </c>
      <c r="M16" s="10">
        <v>230</v>
      </c>
      <c r="N16" s="11">
        <v>184</v>
      </c>
      <c r="O16" s="19">
        <v>15</v>
      </c>
      <c r="P16" s="60"/>
      <c r="Q16" s="74"/>
      <c r="R16" s="23">
        <f>(((M16*K16)*0.95)+O16)*1.2</f>
        <v>1066.8</v>
      </c>
      <c r="S16" s="24">
        <f>((M16*0.95)+O16)*1.2</f>
        <v>280.2</v>
      </c>
      <c r="T16" s="5"/>
    </row>
    <row r="17" spans="2:20" s="2" customFormat="1" ht="24.75" customHeight="1">
      <c r="B17" s="15" t="s">
        <v>45</v>
      </c>
      <c r="C17" s="35" t="s">
        <v>28</v>
      </c>
      <c r="D17" s="26">
        <v>52.007</v>
      </c>
      <c r="E17" s="27">
        <v>22</v>
      </c>
      <c r="F17" s="27">
        <v>135</v>
      </c>
      <c r="G17" s="27">
        <v>23.965</v>
      </c>
      <c r="H17" s="27">
        <v>23.965</v>
      </c>
      <c r="I17" s="27" t="s">
        <v>13</v>
      </c>
      <c r="J17" s="27">
        <v>560</v>
      </c>
      <c r="K17" s="27">
        <v>6</v>
      </c>
      <c r="L17" s="29">
        <v>3.4</v>
      </c>
      <c r="M17" s="10">
        <v>230</v>
      </c>
      <c r="N17" s="11">
        <v>184</v>
      </c>
      <c r="O17" s="19">
        <v>15</v>
      </c>
      <c r="P17" s="60"/>
      <c r="Q17" s="74"/>
      <c r="R17" s="23">
        <f>(((M17*K17)*0.95)+O17)*1.2</f>
        <v>1591.2</v>
      </c>
      <c r="S17" s="24">
        <f>((M17*0.95)+O17)*1.2</f>
        <v>280.2</v>
      </c>
      <c r="T17" s="5"/>
    </row>
    <row r="18" spans="2:20" s="2" customFormat="1" ht="24.75" customHeight="1">
      <c r="B18" s="15" t="s">
        <v>48</v>
      </c>
      <c r="C18" s="35" t="s">
        <v>49</v>
      </c>
      <c r="D18" s="30"/>
      <c r="E18" s="31"/>
      <c r="F18" s="32"/>
      <c r="G18" s="32"/>
      <c r="H18" s="32"/>
      <c r="I18" s="31"/>
      <c r="J18" s="27"/>
      <c r="K18" s="31">
        <v>6</v>
      </c>
      <c r="L18" s="29">
        <v>3.4</v>
      </c>
      <c r="M18" s="10"/>
      <c r="N18" s="11"/>
      <c r="O18" s="19"/>
      <c r="P18" s="60">
        <v>382.95</v>
      </c>
      <c r="Q18" s="74">
        <v>100</v>
      </c>
      <c r="R18" s="23">
        <f>((P18*K18)+Q18)*1.25/1.5</f>
        <v>1998.0833333333333</v>
      </c>
      <c r="S18" s="24">
        <f>P18*1.25/1.5</f>
        <v>319.125</v>
      </c>
      <c r="T18" s="5"/>
    </row>
    <row r="19" spans="2:20" s="2" customFormat="1" ht="24.75" customHeight="1">
      <c r="B19" s="63" t="s">
        <v>50</v>
      </c>
      <c r="C19" s="64" t="s">
        <v>51</v>
      </c>
      <c r="D19" s="65"/>
      <c r="E19" s="66"/>
      <c r="F19" s="67"/>
      <c r="G19" s="67"/>
      <c r="H19" s="67"/>
      <c r="I19" s="66"/>
      <c r="J19" s="68"/>
      <c r="K19" s="66">
        <v>4</v>
      </c>
      <c r="L19" s="69">
        <v>2.5</v>
      </c>
      <c r="M19" s="70"/>
      <c r="N19" s="71"/>
      <c r="O19" s="20"/>
      <c r="P19" s="72">
        <v>382.95</v>
      </c>
      <c r="Q19" s="75">
        <v>100</v>
      </c>
      <c r="R19" s="23">
        <f>((P19*K19)+Q19)*1.25/1.5</f>
        <v>1359.8333333333333</v>
      </c>
      <c r="S19" s="24">
        <f>P19*1.25/1.5</f>
        <v>319.125</v>
      </c>
      <c r="T19" s="5"/>
    </row>
    <row r="20" spans="2:20" s="2" customFormat="1" ht="24.75" customHeight="1">
      <c r="B20" s="63" t="s">
        <v>52</v>
      </c>
      <c r="C20" s="64" t="s">
        <v>53</v>
      </c>
      <c r="D20" s="65"/>
      <c r="E20" s="66"/>
      <c r="F20" s="66">
        <v>140</v>
      </c>
      <c r="G20" s="67"/>
      <c r="H20" s="67"/>
      <c r="I20" s="66"/>
      <c r="J20" s="68"/>
      <c r="K20" s="66">
        <v>6</v>
      </c>
      <c r="L20" s="69">
        <v>3.4</v>
      </c>
      <c r="M20" s="70"/>
      <c r="N20" s="71"/>
      <c r="O20" s="20"/>
      <c r="P20" s="72">
        <v>382.95</v>
      </c>
      <c r="Q20" s="75">
        <v>100</v>
      </c>
      <c r="R20" s="23">
        <f>((P20*K20)+Q20)*1.25/1.5</f>
        <v>1998.0833333333333</v>
      </c>
      <c r="S20" s="24">
        <f>P20*1.25/1.5</f>
        <v>319.125</v>
      </c>
      <c r="T20" s="5"/>
    </row>
    <row r="21" spans="2:20" s="2" customFormat="1" ht="24.75" customHeight="1">
      <c r="B21" s="63" t="s">
        <v>54</v>
      </c>
      <c r="C21" s="64" t="s">
        <v>55</v>
      </c>
      <c r="D21" s="65"/>
      <c r="E21" s="66"/>
      <c r="F21" s="66"/>
      <c r="G21" s="67"/>
      <c r="H21" s="67"/>
      <c r="I21" s="66"/>
      <c r="J21" s="68"/>
      <c r="K21" s="66">
        <v>6</v>
      </c>
      <c r="L21" s="69">
        <v>3.4</v>
      </c>
      <c r="M21" s="70"/>
      <c r="N21" s="71"/>
      <c r="O21" s="20"/>
      <c r="P21" s="72">
        <v>382.95</v>
      </c>
      <c r="Q21" s="75">
        <v>100</v>
      </c>
      <c r="R21" s="23">
        <f>((P21*K21)+Q21)*1.25/1.5</f>
        <v>1998.0833333333333</v>
      </c>
      <c r="S21" s="24">
        <f>P21*1.25/1.5</f>
        <v>319.125</v>
      </c>
      <c r="T21" s="5"/>
    </row>
    <row r="22" spans="2:20" s="2" customFormat="1" ht="24.75" customHeight="1" thickBot="1">
      <c r="B22" s="52" t="s">
        <v>56</v>
      </c>
      <c r="C22" s="36" t="s">
        <v>57</v>
      </c>
      <c r="D22" s="53"/>
      <c r="E22" s="54"/>
      <c r="F22" s="54">
        <v>135</v>
      </c>
      <c r="G22" s="55"/>
      <c r="H22" s="55"/>
      <c r="I22" s="54"/>
      <c r="J22" s="33"/>
      <c r="K22" s="54">
        <v>6</v>
      </c>
      <c r="L22" s="56">
        <v>3.4</v>
      </c>
      <c r="M22" s="12"/>
      <c r="N22" s="13"/>
      <c r="O22" s="57"/>
      <c r="P22" s="61">
        <v>382.95</v>
      </c>
      <c r="Q22" s="76">
        <v>100</v>
      </c>
      <c r="R22" s="25">
        <f>((P22*K22)+Q22)*1.25/1.5</f>
        <v>1998.0833333333333</v>
      </c>
      <c r="S22" s="58">
        <f>P22*1.25/1.5</f>
        <v>319.125</v>
      </c>
      <c r="T22" s="5"/>
    </row>
    <row r="23" ht="13.5" thickTop="1"/>
  </sheetData>
  <sheetProtection password="E521" sheet="1"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Smith</dc:creator>
  <cp:keywords/>
  <dc:description/>
  <cp:lastModifiedBy>User</cp:lastModifiedBy>
  <cp:lastPrinted>2015-02-20T10:43:36Z</cp:lastPrinted>
  <dcterms:created xsi:type="dcterms:W3CDTF">2015-02-20T10:39:22Z</dcterms:created>
  <dcterms:modified xsi:type="dcterms:W3CDTF">2015-03-27T11:29:53Z</dcterms:modified>
  <cp:category/>
  <cp:version/>
  <cp:contentType/>
  <cp:contentStatus/>
</cp:coreProperties>
</file>